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📊 Dashboard" sheetId="1" state="visible" r:id="rId3"/>
    <sheet name="📋 Lista Datorii" sheetId="2" state="visible" r:id="rId4"/>
    <sheet name="📅 Plan Rambursare" sheetId="3" state="visible" r:id="rId5"/>
    <sheet name="🔢 Calculator Rată" sheetId="4" state="visible" r:id="rId6"/>
    <sheet name="📖 Instrucțiuni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<sst xmlns="http://schemas.openxmlformats.org/spreadsheetml/2006/main" count="137" uniqueCount="102">
  <si>
    <t xml:space="preserve">ORGANIZATORUL.RO  |  Tracker Datorii Personale 2026</t>
  </si>
  <si>
    <t xml:space="preserve">organizatorul.ro — Finanțele tale, explicate cinstit</t>
  </si>
  <si>
    <t xml:space="preserve">SUMARUL DATORIILOR TALE</t>
  </si>
  <si>
    <t xml:space="preserve">Total Datorii (RON)</t>
  </si>
  <si>
    <t xml:space="preserve">Plăți Lunare (RON)</t>
  </si>
  <si>
    <t xml:space="preserve">Dobânzi/An (RON)</t>
  </si>
  <si>
    <t xml:space="preserve">Datorii Achitate</t>
  </si>
  <si>
    <t xml:space="preserve">% Progres</t>
  </si>
  <si>
    <t xml:space="preserve">SFATURI ORGANIZATORUL.RO — Strategii de Reducere a Datoriilor</t>
  </si>
  <si>
    <t xml:space="preserve">🎯 Metoda Avalanșă</t>
  </si>
  <si>
    <t xml:space="preserve">Achită prima dată datoria cu cea mai mare dobândă. Economisești cel mai mult pe termen lung.</t>
  </si>
  <si>
    <t xml:space="preserve">⛄ Metoda Bulgărele de Zăpadă</t>
  </si>
  <si>
    <t xml:space="preserve">Achită prima dată cea mai mică datorie. Câștigi motivație prin victorii rapide.</t>
  </si>
  <si>
    <t xml:space="preserve">🚨 Fondul de Urgență Întâi</t>
  </si>
  <si>
    <t xml:space="preserve">Înainte să rambursezi agresiv, asigură-te că ai 1-2 salarii economii. Altfel riști un nou credit.</t>
  </si>
  <si>
    <t xml:space="preserve">💰 Regula 50/30/20</t>
  </si>
  <si>
    <t xml:space="preserve">50% nevoi, 30% dorințe, 20% datorii+economii. Ajustează în funcție de situația ta.</t>
  </si>
  <si>
    <t xml:space="preserve">📞 Negociază Dobânda</t>
  </si>
  <si>
    <t xml:space="preserve">Sună creditorul și cere reducerea ratei. Dacă ai plătit la timp 12+ luni, ai argumente solide.</t>
  </si>
  <si>
    <t xml:space="preserve">🔄 Refinanțare Inteligentă</t>
  </si>
  <si>
    <t xml:space="preserve">Compară DAE la 3 bănci înainte de refinanțare. Diferența de 1% pe 50.000 RON = 500 RON/an.</t>
  </si>
  <si>
    <t xml:space="preserve">© 2026 Organizatorul.ro — Toate drepturile rezervate. Conținut informativ, nu consultanță financiară. www.organizatorul.ro</t>
  </si>
  <si>
    <t xml:space="preserve">LISTA COMPLETĂ A DATORIILOR — organizatorul.ro</t>
  </si>
  <si>
    <t xml:space="preserve">#</t>
  </si>
  <si>
    <t xml:space="preserve">Creditor / Bancă</t>
  </si>
  <si>
    <t xml:space="preserve">Tip Datorie</t>
  </si>
  <si>
    <t xml:space="preserve">Sold Inițial (RON)</t>
  </si>
  <si>
    <t xml:space="preserve">Sold Curent (RON)</t>
  </si>
  <si>
    <t xml:space="preserve">Rată Dobândă (%)</t>
  </si>
  <si>
    <t xml:space="preserve">DAE (%)</t>
  </si>
  <si>
    <t xml:space="preserve">Rată Lunară (RON)</t>
  </si>
  <si>
    <t xml:space="preserve">Scadența</t>
  </si>
  <si>
    <t xml:space="preserve">Luni Rămase</t>
  </si>
  <si>
    <t xml:space="preserve">Total Dobânzi Rămase</t>
  </si>
  <si>
    <t xml:space="preserve">Prioritate Avalanșă</t>
  </si>
  <si>
    <t xml:space="preserve">Status</t>
  </si>
  <si>
    <t xml:space="preserve">ING Bank – Credit Ipotecar</t>
  </si>
  <si>
    <t xml:space="preserve">Credit Ipotecar</t>
  </si>
  <si>
    <t xml:space="preserve">2045-06-01</t>
  </si>
  <si>
    <t xml:space="preserve">🔴 Activ</t>
  </si>
  <si>
    <t xml:space="preserve">BCR – Card de Credit</t>
  </si>
  <si>
    <t xml:space="preserve">Card de Credit</t>
  </si>
  <si>
    <t xml:space="preserve">2026-12-01</t>
  </si>
  <si>
    <t xml:space="preserve">BT – Credit Auto</t>
  </si>
  <si>
    <t xml:space="preserve">Credit Auto</t>
  </si>
  <si>
    <t xml:space="preserve">2028-03-01</t>
  </si>
  <si>
    <t xml:space="preserve">PLAN DE RAMBURSARE LUNAR — organizatorul.ro</t>
  </si>
  <si>
    <t xml:space="preserve">Categorie</t>
  </si>
  <si>
    <t xml:space="preserve">Ianuarie</t>
  </si>
  <si>
    <t xml:space="preserve">Februarie</t>
  </si>
  <si>
    <t xml:space="preserve">Martie</t>
  </si>
  <si>
    <t xml:space="preserve">Aprilie</t>
  </si>
  <si>
    <t xml:space="preserve">Mai</t>
  </si>
  <si>
    <t xml:space="preserve">Iunie</t>
  </si>
  <si>
    <t xml:space="preserve">Iulie</t>
  </si>
  <si>
    <t xml:space="preserve">August</t>
  </si>
  <si>
    <t xml:space="preserve">Septembrie</t>
  </si>
  <si>
    <t xml:space="preserve">Octombrie</t>
  </si>
  <si>
    <t xml:space="preserve">Noiembrie</t>
  </si>
  <si>
    <t xml:space="preserve">Decembrie</t>
  </si>
  <si>
    <t xml:space="preserve">TOTAL AN</t>
  </si>
  <si>
    <t xml:space="preserve">Rate Datorie Principală</t>
  </si>
  <si>
    <t xml:space="preserve">Dobânzi Plătite</t>
  </si>
  <si>
    <t xml:space="preserve">Principal Rambursat</t>
  </si>
  <si>
    <t xml:space="preserve">Extra Plăți</t>
  </si>
  <si>
    <t xml:space="preserve">Sold Rămas</t>
  </si>
  <si>
    <t xml:space="preserve">CALCULATOR RATĂ CREDIT — organizatorul.ro</t>
  </si>
  <si>
    <t xml:space="preserve">INTRĂRI</t>
  </si>
  <si>
    <t xml:space="preserve">Suma Împrumutată (RON)</t>
  </si>
  <si>
    <t xml:space="preserve">Rată Dobândă Anuală (%)</t>
  </si>
  <si>
    <t xml:space="preserve">Perioadă (luni)</t>
  </si>
  <si>
    <t xml:space="preserve">Data Primului Credit</t>
  </si>
  <si>
    <t xml:space="preserve">2026-01-01</t>
  </si>
  <si>
    <t xml:space="preserve">REZULTATE</t>
  </si>
  <si>
    <t xml:space="preserve">Total Rambursat (RON)</t>
  </si>
  <si>
    <t xml:space="preserve">Total Dobânzi (RON)</t>
  </si>
  <si>
    <t xml:space="preserve">Cost Real (%)</t>
  </si>
  <si>
    <t xml:space="preserve">Dobândă/Lună (RON)</t>
  </si>
  <si>
    <t xml:space="preserve">GHID DE UTILIZARE — Tracker Datorii Organizatorul.ro</t>
  </si>
  <si>
    <t xml:space="preserve">📋 PASUL 1 — Lista Datorii</t>
  </si>
  <si>
    <t xml:space="preserve">→</t>
  </si>
  <si>
    <t xml:space="preserve">Deschide foaia '📋 Lista Datorii'</t>
  </si>
  <si>
    <t xml:space="preserve">Completează câmpurile B-I pentru fiecare datorie (creditor, tip, sume, dobândă, rată, scadență)</t>
  </si>
  <si>
    <t xml:space="preserve">Câmpurile colorate în albastru (J-L) se calculează automat</t>
  </si>
  <si>
    <t xml:space="preserve">Actualizează 'Sold Curent' lunar după fiecare plată</t>
  </si>
  <si>
    <t xml:space="preserve">📊 PASUL 2 — Monitorizare Dashboard</t>
  </si>
  <si>
    <t xml:space="preserve">Foaia '📊 Dashboard' se actualizează automat din datele tale</t>
  </si>
  <si>
    <t xml:space="preserve">Verifică KPI-urile: Total Datorii, Rate Lunare, Dobânzi/An</t>
  </si>
  <si>
    <t xml:space="preserve">Citește sfaturile noastre pentru strategia optimă de rambursare</t>
  </si>
  <si>
    <t xml:space="preserve">📅 PASUL 3 — Plan Lunar</t>
  </si>
  <si>
    <t xml:space="preserve">Deschide '📅 Plan Rambursare' și completează plățile lunare</t>
  </si>
  <si>
    <t xml:space="preserve">Adaugă extra plăți dacă ai fonduri disponibile</t>
  </si>
  <si>
    <t xml:space="preserve">Urmărește soldul rămas la final de an</t>
  </si>
  <si>
    <t xml:space="preserve">🔢 PASUL 4 — Calculator</t>
  </si>
  <si>
    <t xml:space="preserve">Folosește '🔢 Calculator Rată' pentru a simula noi credite</t>
  </si>
  <si>
    <t xml:space="preserve">Modifică suma, dobânda și perioada (câmpuri ALBASTRE)</t>
  </si>
  <si>
    <t xml:space="preserve">Rezultatele se calculează instant</t>
  </si>
  <si>
    <t xml:space="preserve">⚠️ ATENȚIE — Sfaturi Importante</t>
  </si>
  <si>
    <t xml:space="preserve">Nu include date sensibile în fișiere stocate în cloud fără criptare</t>
  </si>
  <si>
    <t xml:space="preserve">Actualizează lunar pentru a menține acuratețea planului tău</t>
  </si>
  <si>
    <t xml:space="preserve">Consultă un consilier financiar autorizat pentru decizii majore</t>
  </si>
  <si>
    <t xml:space="preserve">Surse rate dobândă: bnr.ro | Comparații: organizatorul.ro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</si>
</sst>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&quot; RON&quot;"/>
    <numFmt numFmtId="166" formatCode="0.0\%"/>
    <numFmt numFmtId="167" formatCode="General"/>
    <numFmt numFmtId="168" formatCode="#,##0.00"/>
    <numFmt numFmtId="169" formatCode="0.00\%"/>
    <numFmt numFmtId="170" formatCode="#,##0.00&quot; RON&quot;"/>
  </numFmts>
  <fonts count="2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i val="true"/>
      <sz val="10"/>
      <color rgb="FFF5A623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9"/>
      <color rgb="FF6B7280"/>
      <name val="Arial"/>
      <family val="0"/>
      <charset val="1"/>
    </font>
    <font>
      <b val="true"/>
      <sz val="14"/>
      <color rgb="FFB91C1C"/>
      <name val="Arial"/>
      <family val="0"/>
      <charset val="1"/>
    </font>
    <font>
      <b val="true"/>
      <sz val="14"/>
      <color rgb="FF0D2B4E"/>
      <name val="Arial"/>
      <family val="0"/>
      <charset val="1"/>
    </font>
    <font>
      <b val="true"/>
      <sz val="14"/>
      <color rgb="FFD97706"/>
      <name val="Arial"/>
      <family val="0"/>
      <charset val="1"/>
    </font>
    <font>
      <b val="true"/>
      <sz val="14"/>
      <color rgb="FF059669"/>
      <name val="Arial"/>
      <family val="0"/>
      <charset val="1"/>
    </font>
    <font>
      <b val="true"/>
      <sz val="14"/>
      <color rgb="FF1565C0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0"/>
      <color rgb="FF0D2B4E"/>
      <name val="Arial"/>
      <family val="0"/>
      <charset val="1"/>
    </font>
    <font>
      <sz val="9"/>
      <color rgb="FF374151"/>
      <name val="Arial"/>
      <family val="0"/>
      <charset val="1"/>
    </font>
    <font>
      <i val="true"/>
      <sz val="8"/>
      <color rgb="FF9CA3AF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8"/>
      <color rgb="FF6B7280"/>
      <name val="Arial"/>
      <family val="0"/>
      <charset val="1"/>
    </font>
    <font>
      <sz val="9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9"/>
      <color rgb="FF0D2B4E"/>
      <name val="Arial"/>
      <family val="0"/>
      <charset val="1"/>
    </font>
    <font>
      <sz val="9"/>
      <color rgb="FF0D2B4E"/>
      <name val="Arial"/>
      <family val="0"/>
      <charset val="1"/>
    </font>
    <font>
      <sz val="9"/>
      <color rgb="FFB91C1C"/>
      <name val="Arial"/>
      <family val="0"/>
      <charset val="1"/>
    </font>
    <font>
      <b val="true"/>
      <sz val="11"/>
      <color rgb="FF0000FF"/>
      <name val="Arial"/>
      <family val="0"/>
      <charset val="1"/>
    </font>
    <font>
      <b val="true"/>
      <sz val="11"/>
      <color rgb="FF059669"/>
      <name val="Arial"/>
      <family val="0"/>
      <charset val="1"/>
    </font>
    <font>
      <b val="true"/>
      <sz val="10"/>
      <color rgb="FFF5A623"/>
      <name val="Arial"/>
      <family val="0"/>
      <charset val="1"/>
    </font>
  </fonts>
  <fills count="10">
    <fill>
      <patternFill patternType="none"/>
    </fill>
    <fill>
      <patternFill patternType="gray125"/>
    </fill>
    <fill>
      <patternFill patternType="solid">
        <fgColor rgb="FF0D2B4E"/>
        <bgColor rgb="FF003300"/>
      </patternFill>
    </fill>
    <fill>
      <patternFill patternType="solid">
        <fgColor rgb="FF1565C0"/>
        <bgColor rgb="FF3366FF"/>
      </patternFill>
    </fill>
    <fill>
      <patternFill patternType="solid">
        <fgColor rgb="FFF4F6F9"/>
        <bgColor rgb="FFEFF6FF"/>
      </patternFill>
    </fill>
    <fill>
      <patternFill patternType="solid">
        <fgColor rgb="FFF5A623"/>
        <bgColor rgb="FFFFCC00"/>
      </patternFill>
    </fill>
    <fill>
      <patternFill patternType="solid">
        <fgColor rgb="FFEFF6FF"/>
        <bgColor rgb="FFF4F6F9"/>
      </patternFill>
    </fill>
    <fill>
      <patternFill patternType="solid">
        <fgColor rgb="FFFFFFFF"/>
        <bgColor rgb="FFF4F6F9"/>
      </patternFill>
    </fill>
    <fill>
      <patternFill patternType="solid">
        <fgColor rgb="FFFEF2F2"/>
        <bgColor rgb="FFF4F6F9"/>
      </patternFill>
    </fill>
    <fill>
      <patternFill patternType="solid">
        <fgColor rgb="FF059669"/>
        <bgColor rgb="FF00808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0" fillId="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2" fillId="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6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9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4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4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20" fillId="4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20" fillId="4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0" fillId="7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7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20" fillId="7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20" fillId="7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1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8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8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2" fillId="6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23" fillId="6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22" fillId="6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2" fillId="8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24" fillId="8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1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25" fillId="7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25" fillId="7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5" fillId="7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9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26" fillId="6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26" fillId="6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3" fillId="3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27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59669"/>
      <rgbColor rgb="FFC0C0C0"/>
      <rgbColor rgb="FF808080"/>
      <rgbColor rgb="FF9999FF"/>
      <rgbColor rgb="FF993366"/>
      <rgbColor rgb="FFFEF2F2"/>
      <rgbColor rgb="FFEFF6FF"/>
      <rgbColor rgb="FF660066"/>
      <rgbColor rgb="FFFF8080"/>
      <rgbColor rgb="FF1565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2E8F0"/>
      <rgbColor rgb="FFF4F6F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5A623"/>
      <rgbColor rgb="FFD97706"/>
      <rgbColor rgb="FF6B7280"/>
      <rgbColor rgb="FF9CA3AF"/>
      <rgbColor rgb="FF0D2B4E"/>
      <rgbColor rgb="FF339966"/>
      <rgbColor rgb="FF003300"/>
      <rgbColor rgb="FF333300"/>
      <rgbColor rgb="FFB91C1C"/>
      <rgbColor rgb="FF993366"/>
      <rgbColor rgb="FF333399"/>
      <rgbColor rgb="FF37415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2"/>
    <col collapsed="false" customWidth="true" hidden="false" outlineLevel="0" max="12" min="2" style="1" width="13"/>
  </cols>
  <sheetData>
    <row r="1" customFormat="false" ht="30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Format="false" ht="4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Format="false" ht="18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5" customFormat="false" ht="21.75" hidden="false" customHeight="true" outlineLevel="0" collapsed="false">
      <c r="A5" s="4" t="s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7" customFormat="false" ht="19.5" hidden="false" customHeight="true" outlineLevel="0" collapsed="false">
      <c r="B7" s="5" t="s">
        <v>3</v>
      </c>
      <c r="C7" s="5"/>
      <c r="D7" s="5" t="s">
        <v>4</v>
      </c>
      <c r="E7" s="5"/>
      <c r="F7" s="5" t="s">
        <v>5</v>
      </c>
      <c r="G7" s="5"/>
      <c r="H7" s="5" t="s">
        <v>6</v>
      </c>
      <c r="I7" s="5"/>
      <c r="J7" s="5" t="s">
        <v>7</v>
      </c>
      <c r="K7" s="5"/>
    </row>
    <row r="8" customFormat="false" ht="27.75" hidden="false" customHeight="true" outlineLevel="0" collapsed="false">
      <c r="B8" s="6" t="n">
        <f aca="false">'📋 Lista Datorii'!N2</f>
        <v>195500</v>
      </c>
      <c r="C8" s="6"/>
      <c r="D8" s="7" t="n">
        <f aca="false">'📋 Lista Datorii'!O2</f>
        <v>2430</v>
      </c>
      <c r="E8" s="7"/>
      <c r="F8" s="8" t="n">
        <f aca="false">'📋 Lista Datorii'!P2</f>
        <v>14406.5</v>
      </c>
      <c r="G8" s="8"/>
      <c r="H8" s="9" t="n">
        <f aca="false">'📋 Lista Datorii'!Q2</f>
        <v>0</v>
      </c>
      <c r="I8" s="9"/>
      <c r="J8" s="10" t="n">
        <f aca="false">'📋 Lista Datorii'!R2</f>
        <v>0</v>
      </c>
      <c r="K8" s="10"/>
    </row>
    <row r="9" customFormat="false" ht="7.5" hidden="false" customHeight="true" outlineLevel="0" collapsed="false">
      <c r="B9" s="11"/>
      <c r="C9" s="11"/>
      <c r="D9" s="11"/>
      <c r="E9" s="11"/>
      <c r="F9" s="11"/>
      <c r="G9" s="11"/>
      <c r="H9" s="11"/>
      <c r="I9" s="11"/>
      <c r="J9" s="11"/>
      <c r="K9" s="11"/>
    </row>
    <row r="11" customFormat="false" ht="19.5" hidden="false" customHeight="true" outlineLevel="0" collapsed="false">
      <c r="A11" s="12" t="s">
        <v>8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</row>
    <row r="12" customFormat="false" ht="19.5" hidden="false" customHeight="true" outlineLevel="0" collapsed="false">
      <c r="A12" s="13" t="s">
        <v>9</v>
      </c>
      <c r="B12" s="14" t="s">
        <v>10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</row>
    <row r="13" customFormat="false" ht="19.5" hidden="false" customHeight="true" outlineLevel="0" collapsed="false">
      <c r="A13" s="13" t="s">
        <v>11</v>
      </c>
      <c r="B13" s="14" t="s">
        <v>12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</row>
    <row r="14" customFormat="false" ht="19.5" hidden="false" customHeight="true" outlineLevel="0" collapsed="false">
      <c r="A14" s="13" t="s">
        <v>13</v>
      </c>
      <c r="B14" s="14" t="s">
        <v>14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</row>
    <row r="15" customFormat="false" ht="19.5" hidden="false" customHeight="true" outlineLevel="0" collapsed="false">
      <c r="A15" s="13" t="s">
        <v>15</v>
      </c>
      <c r="B15" s="14" t="s">
        <v>16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</row>
    <row r="16" customFormat="false" ht="19.5" hidden="false" customHeight="true" outlineLevel="0" collapsed="false">
      <c r="A16" s="13" t="s">
        <v>17</v>
      </c>
      <c r="B16" s="14" t="s">
        <v>18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</row>
    <row r="17" customFormat="false" ht="19.5" hidden="false" customHeight="true" outlineLevel="0" collapsed="false">
      <c r="A17" s="13" t="s">
        <v>19</v>
      </c>
      <c r="B17" s="14" t="s">
        <v>20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</row>
    <row r="19" customFormat="false" ht="15" hidden="false" customHeight="true" outlineLevel="0" collapsed="false">
      <c r="A19" s="15" t="s">
        <v>21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</row>
  </sheetData>
  <mergeCells count="26">
    <mergeCell ref="A1:L2"/>
    <mergeCell ref="A3:L3"/>
    <mergeCell ref="A5:L5"/>
    <mergeCell ref="B7:C7"/>
    <mergeCell ref="D7:E7"/>
    <mergeCell ref="F7:G7"/>
    <mergeCell ref="H7:I7"/>
    <mergeCell ref="J7:K7"/>
    <mergeCell ref="B8:C8"/>
    <mergeCell ref="D8:E8"/>
    <mergeCell ref="F8:G8"/>
    <mergeCell ref="H8:I8"/>
    <mergeCell ref="J8:K8"/>
    <mergeCell ref="B9:C9"/>
    <mergeCell ref="D9:E9"/>
    <mergeCell ref="F9:G9"/>
    <mergeCell ref="H9:I9"/>
    <mergeCell ref="J9:K9"/>
    <mergeCell ref="A11:L11"/>
    <mergeCell ref="B12:L12"/>
    <mergeCell ref="B13:L13"/>
    <mergeCell ref="B14:L14"/>
    <mergeCell ref="B15:L15"/>
    <mergeCell ref="B16:L16"/>
    <mergeCell ref="B17:L17"/>
    <mergeCell ref="A19:L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1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22"/>
    <col collapsed="false" customWidth="true" hidden="false" outlineLevel="0" max="5" min="3" style="1" width="18"/>
    <col collapsed="false" customWidth="true" hidden="false" outlineLevel="0" max="6" min="6" style="1" width="16"/>
    <col collapsed="false" customWidth="true" hidden="false" outlineLevel="0" max="7" min="7" style="1" width="10"/>
    <col collapsed="false" customWidth="true" hidden="false" outlineLevel="0" max="8" min="8" style="1" width="17"/>
    <col collapsed="false" customWidth="true" hidden="false" outlineLevel="0" max="9" min="9" style="1" width="14"/>
    <col collapsed="false" customWidth="true" hidden="false" outlineLevel="0" max="10" min="10" style="1" width="13"/>
    <col collapsed="false" customWidth="true" hidden="false" outlineLevel="0" max="11" min="11" style="1" width="20"/>
    <col collapsed="false" customWidth="true" hidden="false" outlineLevel="0" max="12" min="12" style="1" width="18"/>
    <col collapsed="false" customWidth="true" hidden="false" outlineLevel="0" max="14" min="13" style="1" width="14"/>
    <col collapsed="false" customWidth="true" hidden="false" outlineLevel="0" max="15" min="15" style="1" width="13"/>
    <col collapsed="false" customWidth="true" hidden="false" outlineLevel="0" max="16" min="16" style="1" width="14"/>
    <col collapsed="false" customWidth="true" hidden="false" outlineLevel="0" max="17" min="17" style="1" width="12"/>
    <col collapsed="false" customWidth="true" hidden="false" outlineLevel="0" max="18" min="18" style="1" width="11"/>
  </cols>
  <sheetData>
    <row r="1" customFormat="false" ht="27.75" hidden="false" customHeight="true" outlineLevel="0" collapsed="false">
      <c r="A1" s="16" t="s">
        <v>22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customFormat="false" ht="30" hidden="false" customHeight="true" outlineLevel="0" collapsed="false">
      <c r="A2" s="17" t="s">
        <v>23</v>
      </c>
      <c r="B2" s="17" t="s">
        <v>24</v>
      </c>
      <c r="C2" s="17" t="s">
        <v>25</v>
      </c>
      <c r="D2" s="17" t="s">
        <v>26</v>
      </c>
      <c r="E2" s="17" t="s">
        <v>27</v>
      </c>
      <c r="F2" s="17" t="s">
        <v>28</v>
      </c>
      <c r="G2" s="17" t="s">
        <v>29</v>
      </c>
      <c r="H2" s="17" t="s">
        <v>30</v>
      </c>
      <c r="I2" s="17" t="s">
        <v>31</v>
      </c>
      <c r="J2" s="17" t="s">
        <v>32</v>
      </c>
      <c r="K2" s="17" t="s">
        <v>33</v>
      </c>
      <c r="L2" s="17" t="s">
        <v>34</v>
      </c>
      <c r="M2" s="17" t="s">
        <v>35</v>
      </c>
      <c r="N2" s="18" t="n">
        <f aca="false">SUM(E3:E17)</f>
        <v>195500</v>
      </c>
      <c r="O2" s="18" t="n">
        <f aca="false">SUM(H3:H17)</f>
        <v>2430</v>
      </c>
      <c r="P2" s="18" t="n">
        <f aca="false">SUMPRODUCT(E3:E17,F3:F17/100)</f>
        <v>14406.5</v>
      </c>
      <c r="Q2" s="18" t="n">
        <f aca="false">COUNTIF(M3:M17,"🟢 Achitat")</f>
        <v>0</v>
      </c>
      <c r="R2" s="18" t="n">
        <f aca="false">IFERROR(Q2/COUNTA(B3:B17)*100,0)</f>
        <v>0</v>
      </c>
    </row>
    <row r="3" customFormat="false" ht="15" hidden="false" customHeight="true" outlineLevel="0" collapsed="false">
      <c r="A3" s="19" t="n">
        <v>1</v>
      </c>
      <c r="B3" s="20" t="s">
        <v>36</v>
      </c>
      <c r="C3" s="20" t="s">
        <v>37</v>
      </c>
      <c r="D3" s="21" t="n">
        <v>180000</v>
      </c>
      <c r="E3" s="21" t="n">
        <v>165000</v>
      </c>
      <c r="F3" s="22" t="n">
        <v>6.5</v>
      </c>
      <c r="G3" s="22" t="n">
        <v>8.2</v>
      </c>
      <c r="H3" s="21" t="n">
        <v>1250</v>
      </c>
      <c r="I3" s="20" t="s">
        <v>38</v>
      </c>
      <c r="J3" s="20" t="n">
        <f aca="true">IFERROR(MAX(0,ROUND((DATEVALUE(I3)-TODAY())/30,0)),0)</f>
        <v>233</v>
      </c>
      <c r="K3" s="21" t="n">
        <f aca="false">IFERROR(E3*(F3/100/12)*(1+F3/100/12)^J3/((1+F3/100/12)^J3-1)*J3-E3,0)</f>
        <v>125855.173890709</v>
      </c>
      <c r="L3" s="20" t="n">
        <f aca="false">RANK(F3,F$3:F$17,0)</f>
        <v>3</v>
      </c>
      <c r="M3" s="20" t="s">
        <v>39</v>
      </c>
    </row>
    <row r="4" customFormat="false" ht="15" hidden="false" customHeight="true" outlineLevel="0" collapsed="false">
      <c r="A4" s="23" t="n">
        <v>2</v>
      </c>
      <c r="B4" s="24" t="s">
        <v>40</v>
      </c>
      <c r="C4" s="24" t="s">
        <v>41</v>
      </c>
      <c r="D4" s="25" t="n">
        <v>15000</v>
      </c>
      <c r="E4" s="25" t="n">
        <v>8500</v>
      </c>
      <c r="F4" s="26" t="n">
        <v>23.9</v>
      </c>
      <c r="G4" s="26" t="n">
        <v>28.5</v>
      </c>
      <c r="H4" s="25" t="n">
        <v>500</v>
      </c>
      <c r="I4" s="24" t="s">
        <v>42</v>
      </c>
      <c r="J4" s="24" t="n">
        <f aca="true">IFERROR(MAX(0,ROUND((DATEVALUE(I4)-TODAY())/30,0)),0)</f>
        <v>7</v>
      </c>
      <c r="K4" s="25" t="n">
        <f aca="false">IFERROR(E4*(F4/100/12)*(1+F4/100/12)^J4/((1+F4/100/12)^J4-1)*J4-E4,0)</f>
        <v>690.516693324973</v>
      </c>
      <c r="L4" s="24" t="n">
        <f aca="false">RANK(F4,F$3:F$17,0)</f>
        <v>1</v>
      </c>
      <c r="M4" s="24" t="s">
        <v>39</v>
      </c>
    </row>
    <row r="5" customFormat="false" ht="15" hidden="false" customHeight="true" outlineLevel="0" collapsed="false">
      <c r="A5" s="19" t="n">
        <v>3</v>
      </c>
      <c r="B5" s="20" t="s">
        <v>43</v>
      </c>
      <c r="C5" s="20" t="s">
        <v>44</v>
      </c>
      <c r="D5" s="21" t="n">
        <v>35000</v>
      </c>
      <c r="E5" s="21" t="n">
        <v>22000</v>
      </c>
      <c r="F5" s="22" t="n">
        <v>7.5</v>
      </c>
      <c r="G5" s="22" t="n">
        <v>9.1</v>
      </c>
      <c r="H5" s="21" t="n">
        <v>680</v>
      </c>
      <c r="I5" s="20" t="s">
        <v>45</v>
      </c>
      <c r="J5" s="20" t="n">
        <f aca="true">IFERROR(MAX(0,ROUND((DATEVALUE(I5)-TODAY())/30,0)),0)</f>
        <v>23</v>
      </c>
      <c r="K5" s="21" t="n">
        <f aca="false">IFERROR(E5*(F5/100/12)*(1+F5/100/12)^J5/((1+F5/100/12)^J5-1)*J5-E5,0)</f>
        <v>1687.68190645822</v>
      </c>
      <c r="L5" s="20" t="n">
        <f aca="false">RANK(F5,F$3:F$17,0)</f>
        <v>2</v>
      </c>
      <c r="M5" s="20" t="s">
        <v>39</v>
      </c>
    </row>
    <row r="6" customFormat="false" ht="15" hidden="false" customHeight="true" outlineLevel="0" collapsed="false">
      <c r="A6" s="23" t="n">
        <v>4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 t="s">
        <v>39</v>
      </c>
    </row>
    <row r="7" customFormat="false" ht="15" hidden="false" customHeight="true" outlineLevel="0" collapsed="false">
      <c r="A7" s="19" t="n">
        <v>5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 t="s">
        <v>39</v>
      </c>
    </row>
    <row r="8" customFormat="false" ht="15" hidden="false" customHeight="true" outlineLevel="0" collapsed="false">
      <c r="A8" s="23" t="n">
        <v>6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 t="s">
        <v>39</v>
      </c>
    </row>
    <row r="9" customFormat="false" ht="15" hidden="false" customHeight="true" outlineLevel="0" collapsed="false">
      <c r="A9" s="19" t="n">
        <v>7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 t="s">
        <v>39</v>
      </c>
    </row>
    <row r="10" customFormat="false" ht="15" hidden="false" customHeight="true" outlineLevel="0" collapsed="false">
      <c r="A10" s="23" t="n">
        <v>8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 t="s">
        <v>39</v>
      </c>
    </row>
    <row r="11" customFormat="false" ht="15" hidden="false" customHeight="true" outlineLevel="0" collapsed="false">
      <c r="A11" s="19" t="n">
        <v>9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 t="s">
        <v>39</v>
      </c>
    </row>
    <row r="12" customFormat="false" ht="15" hidden="false" customHeight="true" outlineLevel="0" collapsed="false">
      <c r="A12" s="23" t="n">
        <v>10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 t="s">
        <v>39</v>
      </c>
    </row>
    <row r="13" customFormat="false" ht="15" hidden="false" customHeight="true" outlineLevel="0" collapsed="false">
      <c r="A13" s="19" t="n">
        <v>11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 t="s">
        <v>39</v>
      </c>
    </row>
    <row r="14" customFormat="false" ht="15" hidden="false" customHeight="true" outlineLevel="0" collapsed="false">
      <c r="A14" s="23" t="n">
        <v>12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 t="s">
        <v>39</v>
      </c>
    </row>
    <row r="15" customFormat="false" ht="15" hidden="false" customHeight="true" outlineLevel="0" collapsed="false">
      <c r="A15" s="19" t="n">
        <v>13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 t="s">
        <v>39</v>
      </c>
    </row>
    <row r="16" customFormat="false" ht="15" hidden="false" customHeight="true" outlineLevel="0" collapsed="false">
      <c r="A16" s="23" t="n">
        <v>14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 t="s">
        <v>39</v>
      </c>
    </row>
    <row r="17" customFormat="false" ht="15" hidden="false" customHeight="true" outlineLevel="0" collapsed="false">
      <c r="A17" s="19" t="n">
        <v>15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 t="s">
        <v>39</v>
      </c>
    </row>
    <row r="19" customFormat="false" ht="15" hidden="false" customHeight="true" outlineLevel="0" collapsed="false">
      <c r="A19" s="15" t="s">
        <v>21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</row>
  </sheetData>
  <mergeCells count="2">
    <mergeCell ref="A1:R1"/>
    <mergeCell ref="A19:L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2"/>
    <col collapsed="false" customWidth="true" hidden="false" outlineLevel="0" max="14" min="2" style="1" width="13"/>
  </cols>
  <sheetData>
    <row r="1" customFormat="false" ht="27.75" hidden="false" customHeight="true" outlineLevel="0" collapsed="false">
      <c r="A1" s="16" t="s">
        <v>46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customFormat="false" ht="21.75" hidden="false" customHeight="true" outlineLevel="0" collapsed="false">
      <c r="A2" s="27" t="s">
        <v>47</v>
      </c>
      <c r="B2" s="28" t="s">
        <v>48</v>
      </c>
      <c r="C2" s="28" t="s">
        <v>49</v>
      </c>
      <c r="D2" s="28" t="s">
        <v>50</v>
      </c>
      <c r="E2" s="28" t="s">
        <v>51</v>
      </c>
      <c r="F2" s="28" t="s">
        <v>52</v>
      </c>
      <c r="G2" s="28" t="s">
        <v>53</v>
      </c>
      <c r="H2" s="28" t="s">
        <v>54</v>
      </c>
      <c r="I2" s="28" t="s">
        <v>55</v>
      </c>
      <c r="J2" s="28" t="s">
        <v>56</v>
      </c>
      <c r="K2" s="28" t="s">
        <v>57</v>
      </c>
      <c r="L2" s="28" t="s">
        <v>58</v>
      </c>
      <c r="M2" s="28" t="s">
        <v>59</v>
      </c>
      <c r="N2" s="29" t="s">
        <v>60</v>
      </c>
    </row>
    <row r="3" customFormat="false" ht="15" hidden="false" customHeight="true" outlineLevel="0" collapsed="false">
      <c r="A3" s="30" t="s">
        <v>61</v>
      </c>
      <c r="B3" s="31" t="n">
        <v>0</v>
      </c>
      <c r="C3" s="31" t="n">
        <v>0</v>
      </c>
      <c r="D3" s="31" t="n">
        <v>0</v>
      </c>
      <c r="E3" s="31" t="n">
        <v>0</v>
      </c>
      <c r="F3" s="31" t="n">
        <v>0</v>
      </c>
      <c r="G3" s="31" t="n">
        <v>0</v>
      </c>
      <c r="H3" s="31" t="n">
        <v>0</v>
      </c>
      <c r="I3" s="31" t="n">
        <v>0</v>
      </c>
      <c r="J3" s="31" t="n">
        <v>0</v>
      </c>
      <c r="K3" s="31" t="n">
        <v>0</v>
      </c>
      <c r="L3" s="31" t="n">
        <v>0</v>
      </c>
      <c r="M3" s="31" t="n">
        <v>0</v>
      </c>
      <c r="N3" s="32" t="n">
        <f aca="false">SUM(B3:M3)</f>
        <v>0</v>
      </c>
    </row>
    <row r="4" customFormat="false" ht="15" hidden="false" customHeight="true" outlineLevel="0" collapsed="false">
      <c r="A4" s="30" t="s">
        <v>62</v>
      </c>
      <c r="B4" s="31" t="n">
        <v>0</v>
      </c>
      <c r="C4" s="31" t="n">
        <v>0</v>
      </c>
      <c r="D4" s="31" t="n">
        <v>0</v>
      </c>
      <c r="E4" s="31" t="n">
        <v>0</v>
      </c>
      <c r="F4" s="31" t="n">
        <v>0</v>
      </c>
      <c r="G4" s="31" t="n">
        <v>0</v>
      </c>
      <c r="H4" s="31" t="n">
        <v>0</v>
      </c>
      <c r="I4" s="31" t="n">
        <v>0</v>
      </c>
      <c r="J4" s="31" t="n">
        <v>0</v>
      </c>
      <c r="K4" s="31" t="n">
        <v>0</v>
      </c>
      <c r="L4" s="31" t="n">
        <v>0</v>
      </c>
      <c r="M4" s="31" t="n">
        <v>0</v>
      </c>
      <c r="N4" s="32" t="n">
        <f aca="false">SUM(B4:M4)</f>
        <v>0</v>
      </c>
    </row>
    <row r="5" customFormat="false" ht="15" hidden="false" customHeight="true" outlineLevel="0" collapsed="false">
      <c r="A5" s="30" t="s">
        <v>63</v>
      </c>
      <c r="B5" s="31" t="n">
        <v>0</v>
      </c>
      <c r="C5" s="31" t="n">
        <v>0</v>
      </c>
      <c r="D5" s="31" t="n">
        <v>0</v>
      </c>
      <c r="E5" s="31" t="n">
        <v>0</v>
      </c>
      <c r="F5" s="31" t="n">
        <v>0</v>
      </c>
      <c r="G5" s="31" t="n">
        <v>0</v>
      </c>
      <c r="H5" s="31" t="n">
        <v>0</v>
      </c>
      <c r="I5" s="31" t="n">
        <v>0</v>
      </c>
      <c r="J5" s="31" t="n">
        <v>0</v>
      </c>
      <c r="K5" s="31" t="n">
        <v>0</v>
      </c>
      <c r="L5" s="31" t="n">
        <v>0</v>
      </c>
      <c r="M5" s="31" t="n">
        <v>0</v>
      </c>
      <c r="N5" s="32" t="n">
        <f aca="false">SUM(B5:M5)</f>
        <v>0</v>
      </c>
    </row>
    <row r="6" customFormat="false" ht="15" hidden="false" customHeight="true" outlineLevel="0" collapsed="false">
      <c r="A6" s="30" t="s">
        <v>64</v>
      </c>
      <c r="B6" s="31" t="n">
        <v>0</v>
      </c>
      <c r="C6" s="31" t="n">
        <v>0</v>
      </c>
      <c r="D6" s="31" t="n">
        <v>0</v>
      </c>
      <c r="E6" s="31" t="n">
        <v>0</v>
      </c>
      <c r="F6" s="31" t="n">
        <v>0</v>
      </c>
      <c r="G6" s="31" t="n">
        <v>0</v>
      </c>
      <c r="H6" s="31" t="n">
        <v>0</v>
      </c>
      <c r="I6" s="31" t="n">
        <v>0</v>
      </c>
      <c r="J6" s="31" t="n">
        <v>0</v>
      </c>
      <c r="K6" s="31" t="n">
        <v>0</v>
      </c>
      <c r="L6" s="31" t="n">
        <v>0</v>
      </c>
      <c r="M6" s="31" t="n">
        <v>0</v>
      </c>
      <c r="N6" s="32" t="n">
        <f aca="false">SUM(B6:M6)</f>
        <v>0</v>
      </c>
    </row>
    <row r="7" customFormat="false" ht="15" hidden="false" customHeight="true" outlineLevel="0" collapsed="false">
      <c r="A7" s="33" t="s">
        <v>65</v>
      </c>
      <c r="B7" s="34" t="n">
        <v>0</v>
      </c>
      <c r="C7" s="34" t="n">
        <v>0</v>
      </c>
      <c r="D7" s="34" t="n">
        <v>0</v>
      </c>
      <c r="E7" s="34" t="n">
        <v>0</v>
      </c>
      <c r="F7" s="34" t="n">
        <v>0</v>
      </c>
      <c r="G7" s="34" t="n">
        <v>0</v>
      </c>
      <c r="H7" s="34" t="n">
        <v>0</v>
      </c>
      <c r="I7" s="34" t="n">
        <v>0</v>
      </c>
      <c r="J7" s="34" t="n">
        <v>0</v>
      </c>
      <c r="K7" s="34" t="n">
        <v>0</v>
      </c>
      <c r="L7" s="34" t="n">
        <v>0</v>
      </c>
      <c r="M7" s="34" t="n">
        <v>0</v>
      </c>
      <c r="N7" s="32" t="n">
        <f aca="false">SUM(B7:M7)</f>
        <v>0</v>
      </c>
    </row>
    <row r="9" customFormat="false" ht="15" hidden="false" customHeight="true" outlineLevel="0" collapsed="false">
      <c r="A9" s="15" t="s">
        <v>21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</row>
  </sheetData>
  <mergeCells count="2">
    <mergeCell ref="A1:N1"/>
    <mergeCell ref="A9:L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8"/>
    <col collapsed="false" customWidth="true" hidden="false" outlineLevel="0" max="2" min="2" style="1" width="18"/>
  </cols>
  <sheetData>
    <row r="1" customFormat="false" ht="27.75" hidden="false" customHeight="true" outlineLevel="0" collapsed="false">
      <c r="A1" s="16" t="s">
        <v>66</v>
      </c>
      <c r="B1" s="16"/>
      <c r="C1" s="16"/>
      <c r="D1" s="16"/>
      <c r="E1" s="16"/>
      <c r="F1" s="16"/>
    </row>
    <row r="3" customFormat="false" ht="15" hidden="false" customHeight="true" outlineLevel="0" collapsed="false">
      <c r="A3" s="35" t="s">
        <v>67</v>
      </c>
    </row>
    <row r="4" customFormat="false" ht="15" hidden="false" customHeight="true" outlineLevel="0" collapsed="false">
      <c r="A4" s="36" t="s">
        <v>68</v>
      </c>
      <c r="B4" s="37" t="n">
        <v>100000</v>
      </c>
    </row>
    <row r="5" customFormat="false" ht="15" hidden="false" customHeight="true" outlineLevel="0" collapsed="false">
      <c r="A5" s="36" t="s">
        <v>69</v>
      </c>
      <c r="B5" s="38" t="n">
        <v>6.5</v>
      </c>
    </row>
    <row r="6" customFormat="false" ht="15" hidden="false" customHeight="true" outlineLevel="0" collapsed="false">
      <c r="A6" s="36" t="s">
        <v>70</v>
      </c>
      <c r="B6" s="39" t="n">
        <v>240</v>
      </c>
    </row>
    <row r="7" customFormat="false" ht="15" hidden="false" customHeight="true" outlineLevel="0" collapsed="false">
      <c r="A7" s="36" t="s">
        <v>71</v>
      </c>
      <c r="B7" s="39" t="s">
        <v>72</v>
      </c>
    </row>
    <row r="9" customFormat="false" ht="15" hidden="false" customHeight="true" outlineLevel="0" collapsed="false">
      <c r="A9" s="40" t="s">
        <v>73</v>
      </c>
      <c r="B9" s="40"/>
    </row>
    <row r="10" customFormat="false" ht="15" hidden="false" customHeight="true" outlineLevel="0" collapsed="false">
      <c r="A10" s="30" t="s">
        <v>30</v>
      </c>
      <c r="B10" s="41" t="n">
        <f aca="false">IFERROR(B4*(B5/100/12)*(1+B5/100/12)^B6/((1+B5/100/12)^B6-1),0)</f>
        <v>745.5731355151</v>
      </c>
    </row>
    <row r="11" customFormat="false" ht="15" hidden="false" customHeight="true" outlineLevel="0" collapsed="false">
      <c r="A11" s="30" t="s">
        <v>74</v>
      </c>
      <c r="B11" s="41" t="n">
        <f aca="false">IFERROR(B10*B6,0)</f>
        <v>178937.552523624</v>
      </c>
    </row>
    <row r="12" customFormat="false" ht="15" hidden="false" customHeight="true" outlineLevel="0" collapsed="false">
      <c r="A12" s="30" t="s">
        <v>75</v>
      </c>
      <c r="B12" s="41" t="n">
        <f aca="false">IFERROR(B11-B4,0)</f>
        <v>78937.552523624</v>
      </c>
    </row>
    <row r="13" customFormat="false" ht="15" hidden="false" customHeight="true" outlineLevel="0" collapsed="false">
      <c r="A13" s="30" t="s">
        <v>76</v>
      </c>
      <c r="B13" s="42" t="n">
        <f aca="false">IFERROR(B12/B4*100,0)</f>
        <v>78.937552523624</v>
      </c>
    </row>
    <row r="14" customFormat="false" ht="15" hidden="false" customHeight="true" outlineLevel="0" collapsed="false">
      <c r="A14" s="30" t="s">
        <v>77</v>
      </c>
      <c r="B14" s="41" t="n">
        <f aca="false">IFERROR(B12/B6,0)</f>
        <v>328.906468848433</v>
      </c>
    </row>
    <row r="16" customFormat="false" ht="15" hidden="false" customHeight="true" outlineLevel="0" collapsed="false">
      <c r="A16" s="43" t="s">
        <v>21</v>
      </c>
    </row>
  </sheetData>
  <mergeCells count="2">
    <mergeCell ref="A1:F1"/>
    <mergeCell ref="A9:B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3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1" width="30"/>
    <col collapsed="false" customWidth="true" hidden="false" outlineLevel="0" max="4" min="3" style="1" width="25"/>
  </cols>
  <sheetData>
    <row r="1" customFormat="false" ht="27.75" hidden="false" customHeight="true" outlineLevel="0" collapsed="false">
      <c r="A1" s="16" t="s">
        <v>78</v>
      </c>
      <c r="B1" s="16"/>
      <c r="C1" s="16"/>
      <c r="D1" s="16"/>
    </row>
    <row r="3" customFormat="false" ht="21.75" hidden="false" customHeight="true" outlineLevel="0" collapsed="false">
      <c r="A3" s="44" t="s">
        <v>79</v>
      </c>
      <c r="B3" s="44"/>
      <c r="C3" s="44"/>
      <c r="D3" s="44"/>
    </row>
    <row r="4" customFormat="false" ht="18" hidden="false" customHeight="true" outlineLevel="0" collapsed="false">
      <c r="A4" s="45" t="s">
        <v>80</v>
      </c>
      <c r="B4" s="14" t="s">
        <v>81</v>
      </c>
      <c r="C4" s="14"/>
      <c r="D4" s="14"/>
    </row>
    <row r="5" customFormat="false" ht="18" hidden="false" customHeight="true" outlineLevel="0" collapsed="false">
      <c r="A5" s="45" t="s">
        <v>80</v>
      </c>
      <c r="B5" s="14" t="s">
        <v>82</v>
      </c>
      <c r="C5" s="14"/>
      <c r="D5" s="14"/>
    </row>
    <row r="6" customFormat="false" ht="18" hidden="false" customHeight="true" outlineLevel="0" collapsed="false">
      <c r="A6" s="45" t="s">
        <v>80</v>
      </c>
      <c r="B6" s="14" t="s">
        <v>83</v>
      </c>
      <c r="C6" s="14"/>
      <c r="D6" s="14"/>
    </row>
    <row r="7" customFormat="false" ht="18" hidden="false" customHeight="true" outlineLevel="0" collapsed="false">
      <c r="A7" s="45" t="s">
        <v>80</v>
      </c>
      <c r="B7" s="14" t="s">
        <v>84</v>
      </c>
      <c r="C7" s="14"/>
      <c r="D7" s="14"/>
    </row>
    <row r="9" customFormat="false" ht="21.75" hidden="false" customHeight="true" outlineLevel="0" collapsed="false">
      <c r="A9" s="44" t="s">
        <v>85</v>
      </c>
      <c r="B9" s="44"/>
      <c r="C9" s="44"/>
      <c r="D9" s="44"/>
    </row>
    <row r="10" customFormat="false" ht="18" hidden="false" customHeight="true" outlineLevel="0" collapsed="false">
      <c r="A10" s="45" t="s">
        <v>80</v>
      </c>
      <c r="B10" s="14" t="s">
        <v>86</v>
      </c>
      <c r="C10" s="14"/>
      <c r="D10" s="14"/>
    </row>
    <row r="11" customFormat="false" ht="18" hidden="false" customHeight="true" outlineLevel="0" collapsed="false">
      <c r="A11" s="45" t="s">
        <v>80</v>
      </c>
      <c r="B11" s="14" t="s">
        <v>87</v>
      </c>
      <c r="C11" s="14"/>
      <c r="D11" s="14"/>
    </row>
    <row r="12" customFormat="false" ht="18" hidden="false" customHeight="true" outlineLevel="0" collapsed="false">
      <c r="A12" s="45" t="s">
        <v>80</v>
      </c>
      <c r="B12" s="14" t="s">
        <v>88</v>
      </c>
      <c r="C12" s="14"/>
      <c r="D12" s="14"/>
    </row>
    <row r="14" customFormat="false" ht="21.75" hidden="false" customHeight="true" outlineLevel="0" collapsed="false">
      <c r="A14" s="44" t="s">
        <v>89</v>
      </c>
      <c r="B14" s="44"/>
      <c r="C14" s="44"/>
      <c r="D14" s="44"/>
    </row>
    <row r="15" customFormat="false" ht="18" hidden="false" customHeight="true" outlineLevel="0" collapsed="false">
      <c r="A15" s="45" t="s">
        <v>80</v>
      </c>
      <c r="B15" s="14" t="s">
        <v>90</v>
      </c>
      <c r="C15" s="14"/>
      <c r="D15" s="14"/>
    </row>
    <row r="16" customFormat="false" ht="18" hidden="false" customHeight="true" outlineLevel="0" collapsed="false">
      <c r="A16" s="45" t="s">
        <v>80</v>
      </c>
      <c r="B16" s="14" t="s">
        <v>91</v>
      </c>
      <c r="C16" s="14"/>
      <c r="D16" s="14"/>
    </row>
    <row r="17" customFormat="false" ht="18" hidden="false" customHeight="true" outlineLevel="0" collapsed="false">
      <c r="A17" s="45" t="s">
        <v>80</v>
      </c>
      <c r="B17" s="14" t="s">
        <v>92</v>
      </c>
      <c r="C17" s="14"/>
      <c r="D17" s="14"/>
    </row>
    <row r="19" customFormat="false" ht="21.75" hidden="false" customHeight="true" outlineLevel="0" collapsed="false">
      <c r="A19" s="44" t="s">
        <v>93</v>
      </c>
      <c r="B19" s="44"/>
      <c r="C19" s="44"/>
      <c r="D19" s="44"/>
    </row>
    <row r="20" customFormat="false" ht="18" hidden="false" customHeight="true" outlineLevel="0" collapsed="false">
      <c r="A20" s="45" t="s">
        <v>80</v>
      </c>
      <c r="B20" s="14" t="s">
        <v>94</v>
      </c>
      <c r="C20" s="14"/>
      <c r="D20" s="14"/>
    </row>
    <row r="21" customFormat="false" ht="18" hidden="false" customHeight="true" outlineLevel="0" collapsed="false">
      <c r="A21" s="45" t="s">
        <v>80</v>
      </c>
      <c r="B21" s="14" t="s">
        <v>95</v>
      </c>
      <c r="C21" s="14"/>
      <c r="D21" s="14"/>
    </row>
    <row r="22" customFormat="false" ht="18" hidden="false" customHeight="true" outlineLevel="0" collapsed="false">
      <c r="A22" s="45" t="s">
        <v>80</v>
      </c>
      <c r="B22" s="14" t="s">
        <v>96</v>
      </c>
      <c r="C22" s="14"/>
      <c r="D22" s="14"/>
    </row>
    <row r="24" customFormat="false" ht="21.75" hidden="false" customHeight="true" outlineLevel="0" collapsed="false">
      <c r="A24" s="44" t="s">
        <v>97</v>
      </c>
      <c r="B24" s="44"/>
      <c r="C24" s="44"/>
      <c r="D24" s="44"/>
    </row>
    <row r="25" customFormat="false" ht="18" hidden="false" customHeight="true" outlineLevel="0" collapsed="false">
      <c r="A25" s="45" t="s">
        <v>80</v>
      </c>
      <c r="B25" s="14" t="s">
        <v>98</v>
      </c>
      <c r="C25" s="14"/>
      <c r="D25" s="14"/>
    </row>
    <row r="26" customFormat="false" ht="18" hidden="false" customHeight="true" outlineLevel="0" collapsed="false">
      <c r="A26" s="45" t="s">
        <v>80</v>
      </c>
      <c r="B26" s="14" t="s">
        <v>99</v>
      </c>
      <c r="C26" s="14"/>
      <c r="D26" s="14"/>
    </row>
    <row r="27" customFormat="false" ht="18" hidden="false" customHeight="true" outlineLevel="0" collapsed="false">
      <c r="A27" s="45" t="s">
        <v>80</v>
      </c>
      <c r="B27" s="14" t="s">
        <v>100</v>
      </c>
      <c r="C27" s="14"/>
      <c r="D27" s="14"/>
    </row>
    <row r="28" customFormat="false" ht="18" hidden="false" customHeight="true" outlineLevel="0" collapsed="false">
      <c r="A28" s="45" t="s">
        <v>80</v>
      </c>
      <c r="B28" s="14" t="s">
        <v>101</v>
      </c>
      <c r="C28" s="14"/>
      <c r="D28" s="14"/>
    </row>
    <row r="30" customFormat="false" ht="15" hidden="false" customHeight="true" outlineLevel="0" collapsed="false">
      <c r="A30" s="15" t="s">
        <v>21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</row>
  </sheetData>
  <mergeCells count="24">
    <mergeCell ref="A1:D1"/>
    <mergeCell ref="A3:D3"/>
    <mergeCell ref="B4:D4"/>
    <mergeCell ref="B5:D5"/>
    <mergeCell ref="B6:D6"/>
    <mergeCell ref="B7:D7"/>
    <mergeCell ref="A9:D9"/>
    <mergeCell ref="B10:D10"/>
    <mergeCell ref="B11:D11"/>
    <mergeCell ref="B12:D12"/>
    <mergeCell ref="A14:D14"/>
    <mergeCell ref="B15:D15"/>
    <mergeCell ref="B16:D16"/>
    <mergeCell ref="B17:D17"/>
    <mergeCell ref="A19:D19"/>
    <mergeCell ref="B20:D20"/>
    <mergeCell ref="B21:D21"/>
    <mergeCell ref="B22:D22"/>
    <mergeCell ref="A24:D24"/>
    <mergeCell ref="B25:D25"/>
    <mergeCell ref="B26:D26"/>
    <mergeCell ref="B27:D27"/>
    <mergeCell ref="B28:D28"/>
    <mergeCell ref="A30:L3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2026-04-22T22:23:57Z</dcterms:created>
  <dc:creator>openpyxl</dc:creator>
  <dc:description/>
  <dc:language>en-US</dc:language>
  <cp:lastModifiedBy/>
  <dcterms:modified xsi:type="dcterms:W3CDTF">2026-04-22T22:26:03Z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